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6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<sst xmlns="http://schemas.openxmlformats.org/spreadsheetml/2006/main" count="73" uniqueCount="49">
  <si>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 xml:space="preserve">   P9</t>
  </si>
  <si>
    <t xml:space="preserve">   IG4</t>
  </si>
  <si>
    <t xml:space="preserve">  TR4</t>
  </si>
  <si>
    <t xml:space="preserve">  RP3</t>
  </si>
  <si>
    <t xml:space="preserve">   F3</t>
  </si>
  <si>
    <t xml:space="preserve">  E42</t>
  </si>
  <si>
    <t>L</t>
  </si>
  <si>
    <t>R</t>
  </si>
  <si>
    <t>Высота зоны нормы</t>
  </si>
  <si>
    <t>VB40</t>
  </si>
  <si>
    <t xml:space="preserve"> MC7</t>
  </si>
  <si>
    <r>
      <t xml:space="preserve">  </t>
    </r>
    <r>
      <rPr>
        <b/>
        <sz val="16"/>
        <color indexed="16"/>
        <rFont val="Arial Cyr"/>
        <family val="0"/>
      </rPr>
      <t>C7</t>
    </r>
  </si>
  <si>
    <r>
      <t xml:space="preserve"> </t>
    </r>
    <r>
      <rPr>
        <b/>
        <sz val="16"/>
        <color indexed="16"/>
        <rFont val="Arial Cyr"/>
        <family val="0"/>
      </rPr>
      <t>GI5</t>
    </r>
  </si>
  <si>
    <t xml:space="preserve">  R3</t>
  </si>
  <si>
    <t xml:space="preserve">  V65</t>
  </si>
  <si>
    <t xml:space="preserve">  Cр.</t>
  </si>
  <si>
    <t xml:space="preserve">   H1</t>
  </si>
  <si>
    <t xml:space="preserve">   H2</t>
  </si>
  <si>
    <t xml:space="preserve">   H3</t>
  </si>
  <si>
    <t xml:space="preserve">   H4</t>
  </si>
  <si>
    <t xml:space="preserve">   H5</t>
  </si>
  <si>
    <t xml:space="preserve">   H6</t>
  </si>
  <si>
    <t xml:space="preserve">   F1</t>
  </si>
  <si>
    <t xml:space="preserve">   F2</t>
  </si>
  <si>
    <t xml:space="preserve">   F4</t>
  </si>
  <si>
    <t xml:space="preserve">   F5</t>
  </si>
  <si>
    <t xml:space="preserve">   F6</t>
  </si>
  <si>
    <t>мкА</t>
  </si>
  <si>
    <t>мм</t>
  </si>
  <si>
    <t>http://www.biorezonans.3bb.ru/</t>
  </si>
  <si>
    <t>появится зеленая линия для среднего значения, 2 красные линии, обозначающие коридор  нормы  и  ломаная  линия  с  показаниями</t>
  </si>
  <si>
    <t>репрезентативных точек в мм. от нижнего края таблицы. В ячейках в столбце Ср. зеленым цветом выделено среднее значение в мкА,</t>
  </si>
  <si>
    <t>меридианы в недостатке (значения - в мм. от нижнего края таблицы).</t>
  </si>
  <si>
    <t>прибором Накатани. В ячейку  "Высота таблицы"  внесите высоту рабочей зоны таблицы в мм. (по умолчанию - 105 мм).  На графике</t>
  </si>
  <si>
    <t>Высота таблицы мм.</t>
  </si>
  <si>
    <t>Ф.И.О. пациента:</t>
  </si>
  <si>
    <t>Дата и время:</t>
  </si>
  <si>
    <t>Телефон:</t>
  </si>
  <si>
    <t>Адрес:</t>
  </si>
  <si>
    <t xml:space="preserve">Как пользоваться данной таблицей:  в строку 9 (с зелеными цифрами)  занесите  показания репрезентативных  точек,  измеренных </t>
  </si>
  <si>
    <t>черным - расстояние в мм. средней линии от нижнего края таблицы. В строке 10 красным показаны меридианы в избытке, а синим -</t>
  </si>
  <si>
    <t xml:space="preserve">и магнитотерапия" форума </t>
  </si>
  <si>
    <t>Там же можно найти рекомендации по применению метода Накатани</t>
  </si>
  <si>
    <t xml:space="preserve">Для  измерений  можно  использовать  прибор,  схема которого помещена ниже. </t>
  </si>
  <si>
    <t xml:space="preserve"> Схема  подробно  описана на  ветке  "Семянотерапия</t>
  </si>
  <si>
    <t>Пупкин Василий Петрович</t>
  </si>
  <si>
    <t>34567-8910-111213</t>
  </si>
  <si>
    <t>26 марта 2012 г.</t>
  </si>
  <si>
    <t>ул. Тьмутараканская, дом 6, кв.4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</si>
</sst>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"/>
  </numFmts>
  <fonts count="19">
    <font>
      <sz val="10"/>
      <name val="Arial Cyr"/>
      <family val="0"/>
    </font>
    <font>
      <b/>
      <sz val="16"/>
      <name val="Arial Cyr"/>
      <family val="0"/>
    </font>
    <font>
      <b/>
      <sz val="20"/>
      <color indexed="16"/>
      <name val="Arial Cyr"/>
      <family val="0"/>
    </font>
    <font>
      <i/>
      <sz val="16"/>
      <color indexed="12"/>
      <name val="Arial Cyr"/>
      <family val="0"/>
    </font>
    <font>
      <b/>
      <sz val="9"/>
      <color indexed="16"/>
      <name val="Arial Cyr"/>
      <family val="0"/>
    </font>
    <font>
      <b/>
      <sz val="16"/>
      <color indexed="16"/>
      <name val="Arial Cyr"/>
      <family val="0"/>
    </font>
    <font>
      <sz val="9.5"/>
      <name val="Arial Cyr"/>
      <family val="0"/>
    </font>
    <font>
      <sz val="10.25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17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6"/>
      <color indexed="12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1" fontId="8" fillId="2" borderId="4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/>
      <protection hidden="1"/>
    </xf>
    <xf numFmtId="0" fontId="11" fillId="2" borderId="4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 vertical="center"/>
    </xf>
    <xf numFmtId="1" fontId="16" fillId="2" borderId="15" xfId="0" applyNumberFormat="1" applyFont="1" applyFill="1" applyBorder="1" applyAlignment="1" applyProtection="1">
      <alignment horizontal="center"/>
      <protection hidden="1"/>
    </xf>
    <xf numFmtId="0" fontId="9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168" fontId="13" fillId="0" borderId="14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3" borderId="0" xfId="0" applyFont="1" applyFill="1" applyAlignment="1" applyProtection="1">
      <alignment/>
      <protection locked="0"/>
    </xf>
    <xf numFmtId="14" fontId="17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  <color rgb="FF000000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color rgb="FF000000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"/>
          <c:w val="0.89375"/>
          <c:h val="0.97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Лист2!$B$10:$Y$10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Лист2!$B$12:$Y$12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Лист2!$B$13:$Y$13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Лист2!$B$11:$Y$11</c:f>
              <c:numCache/>
            </c:numRef>
          </c:val>
          <c:smooth val="0"/>
        </c:ser>
        <c:axId val="50867442"/>
        <c:axId val="55153795"/>
      </c:line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l"/>
        <c:delete val="1"/>
        <c:majorTickMark val="out"/>
        <c:minorTickMark val="none"/>
        <c:tickLblPos val="nextTo"/>
        <c:crossAx val="508674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9525</xdr:rowOff>
    </xdr:from>
    <xdr:to>
      <xdr:col>26</xdr:col>
      <xdr:colOff>228600</xdr:colOff>
      <xdr:row>37</xdr:row>
      <xdr:rowOff>95250</xdr:rowOff>
    </xdr:to>
    <xdr:graphicFrame>
      <xdr:nvGraphicFramePr>
        <xdr:cNvPr id="1" name="Chart 5"/>
        <xdr:cNvGraphicFramePr/>
      </xdr:nvGraphicFramePr>
      <xdr:xfrm>
        <a:off x="247650" y="3019425"/>
        <a:ext cx="97345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48</xdr:row>
      <xdr:rowOff>9525</xdr:rowOff>
    </xdr:from>
    <xdr:to>
      <xdr:col>23</xdr:col>
      <xdr:colOff>0</xdr:colOff>
      <xdr:row>68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724900"/>
          <a:ext cx="68675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="75" zoomScaleNormal="75" workbookViewId="0" topLeftCell="A1">
      <selection activeCell="X2" sqref="X2"/>
    </sheetView>
  </sheetViews>
  <sheetFormatPr defaultColWidth="9.00390625" defaultRowHeight="12.75"/>
  <cols>
    <col min="1" max="1" width="4.375" style="0" customWidth="1"/>
    <col min="2" max="25" width="4.75390625" style="0" customWidth="1"/>
    <col min="26" max="26" width="9.625" style="0" customWidth="1"/>
    <col min="27" max="27" width="9.875" style="2" bestFit="1" customWidth="1"/>
  </cols>
  <sheetData>
    <row r="1" spans="9:14" ht="20.25">
      <c r="I1" s="21" t="s">
        <v>29</v>
      </c>
      <c r="J1" s="21"/>
      <c r="K1" s="21"/>
      <c r="L1" s="21"/>
      <c r="M1" s="21"/>
      <c r="N1" s="21"/>
    </row>
    <row r="3" spans="2:27" ht="15.75">
      <c r="B3" s="32" t="s">
        <v>35</v>
      </c>
      <c r="C3" s="32"/>
      <c r="D3" s="32"/>
      <c r="E3" s="32"/>
      <c r="F3" s="46" t="s">
        <v>45</v>
      </c>
      <c r="G3" s="46"/>
      <c r="H3" s="46"/>
      <c r="I3" s="46"/>
      <c r="J3" s="46"/>
      <c r="K3" s="46"/>
      <c r="L3" s="46"/>
      <c r="M3" s="32"/>
      <c r="N3" s="32" t="s">
        <v>36</v>
      </c>
      <c r="O3" s="32"/>
      <c r="P3" s="32"/>
      <c r="Q3" s="32"/>
      <c r="R3" s="47" t="s">
        <v>47</v>
      </c>
      <c r="S3" s="46"/>
      <c r="T3" s="46"/>
      <c r="U3" s="46"/>
      <c r="V3" s="46"/>
      <c r="W3" s="46"/>
      <c r="X3" s="46"/>
      <c r="Y3" s="46"/>
      <c r="Z3" s="32"/>
      <c r="AA3" s="33"/>
    </row>
    <row r="4" spans="2:27" ht="15.75">
      <c r="B4" s="32" t="s">
        <v>37</v>
      </c>
      <c r="C4" s="32"/>
      <c r="D4" s="32"/>
      <c r="E4" s="32"/>
      <c r="F4" s="46" t="s">
        <v>46</v>
      </c>
      <c r="G4" s="46"/>
      <c r="H4" s="46"/>
      <c r="I4" s="46"/>
      <c r="J4" s="46"/>
      <c r="K4" s="46"/>
      <c r="L4" s="46"/>
      <c r="M4" s="32"/>
      <c r="N4" s="32" t="s">
        <v>38</v>
      </c>
      <c r="O4" s="32"/>
      <c r="P4" s="32"/>
      <c r="Q4" s="32"/>
      <c r="R4" s="46" t="s">
        <v>48</v>
      </c>
      <c r="S4" s="46"/>
      <c r="T4" s="46"/>
      <c r="U4" s="46"/>
      <c r="V4" s="46"/>
      <c r="W4" s="46"/>
      <c r="X4" s="46"/>
      <c r="Y4" s="46"/>
      <c r="Z4" s="32"/>
      <c r="AA4" s="33"/>
    </row>
    <row r="5" ht="13.5" thickBot="1"/>
    <row r="6" spans="2:27" s="22" customFormat="1" ht="33" customHeight="1" thickBot="1">
      <c r="B6" s="23" t="s">
        <v>16</v>
      </c>
      <c r="C6" s="24"/>
      <c r="D6" s="23" t="s">
        <v>17</v>
      </c>
      <c r="E6" s="24"/>
      <c r="F6" s="23" t="s">
        <v>18</v>
      </c>
      <c r="G6" s="24"/>
      <c r="H6" s="23" t="s">
        <v>19</v>
      </c>
      <c r="I6" s="24"/>
      <c r="J6" s="23" t="s">
        <v>20</v>
      </c>
      <c r="K6" s="24"/>
      <c r="L6" s="23" t="s">
        <v>21</v>
      </c>
      <c r="M6" s="24"/>
      <c r="N6" s="23" t="s">
        <v>22</v>
      </c>
      <c r="O6" s="24"/>
      <c r="P6" s="23" t="s">
        <v>23</v>
      </c>
      <c r="Q6" s="24"/>
      <c r="R6" s="23" t="s">
        <v>4</v>
      </c>
      <c r="S6" s="24"/>
      <c r="T6" s="23" t="s">
        <v>24</v>
      </c>
      <c r="U6" s="24"/>
      <c r="V6" s="23" t="s">
        <v>25</v>
      </c>
      <c r="W6" s="24"/>
      <c r="X6" s="23" t="s">
        <v>26</v>
      </c>
      <c r="Y6" s="24"/>
      <c r="AA6" s="38" t="s">
        <v>34</v>
      </c>
    </row>
    <row r="7" spans="2:28" s="25" customFormat="1" ht="18" customHeight="1" thickBot="1">
      <c r="B7" s="26" t="s">
        <v>0</v>
      </c>
      <c r="C7" s="27"/>
      <c r="D7" s="26" t="s">
        <v>10</v>
      </c>
      <c r="E7" s="28"/>
      <c r="F7" s="29" t="s">
        <v>11</v>
      </c>
      <c r="G7" s="28"/>
      <c r="H7" s="26" t="s">
        <v>1</v>
      </c>
      <c r="I7" s="28"/>
      <c r="J7" s="26" t="s">
        <v>2</v>
      </c>
      <c r="K7" s="28"/>
      <c r="L7" s="29" t="s">
        <v>12</v>
      </c>
      <c r="M7" s="28"/>
      <c r="N7" s="26" t="s">
        <v>3</v>
      </c>
      <c r="O7" s="28"/>
      <c r="P7" s="26" t="s">
        <v>4</v>
      </c>
      <c r="Q7" s="28"/>
      <c r="R7" s="26" t="s">
        <v>13</v>
      </c>
      <c r="S7" s="28"/>
      <c r="T7" s="26" t="s">
        <v>14</v>
      </c>
      <c r="U7" s="28"/>
      <c r="V7" s="26" t="s">
        <v>9</v>
      </c>
      <c r="W7" s="28"/>
      <c r="X7" s="26" t="s">
        <v>5</v>
      </c>
      <c r="Y7" s="28"/>
      <c r="Z7" s="30"/>
      <c r="AA7" s="39">
        <v>105</v>
      </c>
      <c r="AB7" s="31"/>
    </row>
    <row r="8" spans="2:27" s="1" customFormat="1" ht="37.5" customHeight="1">
      <c r="B8" s="8" t="s">
        <v>6</v>
      </c>
      <c r="C8" s="8" t="s">
        <v>7</v>
      </c>
      <c r="D8" s="8" t="s">
        <v>6</v>
      </c>
      <c r="E8" s="8" t="s">
        <v>7</v>
      </c>
      <c r="F8" s="8" t="s">
        <v>6</v>
      </c>
      <c r="G8" s="8" t="s">
        <v>7</v>
      </c>
      <c r="H8" s="8" t="s">
        <v>6</v>
      </c>
      <c r="I8" s="8" t="s">
        <v>7</v>
      </c>
      <c r="J8" s="8" t="s">
        <v>6</v>
      </c>
      <c r="K8" s="8" t="s">
        <v>7</v>
      </c>
      <c r="L8" s="8" t="s">
        <v>6</v>
      </c>
      <c r="M8" s="8" t="s">
        <v>7</v>
      </c>
      <c r="N8" s="8" t="s">
        <v>6</v>
      </c>
      <c r="O8" s="8" t="s">
        <v>7</v>
      </c>
      <c r="P8" s="8" t="s">
        <v>6</v>
      </c>
      <c r="Q8" s="8" t="s">
        <v>7</v>
      </c>
      <c r="R8" s="8" t="s">
        <v>6</v>
      </c>
      <c r="S8" s="8" t="s">
        <v>7</v>
      </c>
      <c r="T8" s="8" t="s">
        <v>6</v>
      </c>
      <c r="U8" s="8" t="s">
        <v>7</v>
      </c>
      <c r="V8" s="8" t="s">
        <v>6</v>
      </c>
      <c r="W8" s="8" t="s">
        <v>7</v>
      </c>
      <c r="X8" s="8" t="s">
        <v>6</v>
      </c>
      <c r="Y8" s="34" t="s">
        <v>7</v>
      </c>
      <c r="Z8" s="35" t="s">
        <v>15</v>
      </c>
      <c r="AA8" s="40" t="s">
        <v>8</v>
      </c>
    </row>
    <row r="9" spans="1:27" s="3" customFormat="1" ht="18.75" customHeight="1">
      <c r="A9" s="3" t="s">
        <v>27</v>
      </c>
      <c r="B9" s="15">
        <v>135</v>
      </c>
      <c r="C9" s="16">
        <v>105</v>
      </c>
      <c r="D9" s="17">
        <v>120</v>
      </c>
      <c r="E9" s="16">
        <v>100</v>
      </c>
      <c r="F9" s="17">
        <v>145</v>
      </c>
      <c r="G9" s="16">
        <v>95</v>
      </c>
      <c r="H9" s="17">
        <v>110</v>
      </c>
      <c r="I9" s="16">
        <v>105</v>
      </c>
      <c r="J9" s="17">
        <v>120</v>
      </c>
      <c r="K9" s="16">
        <v>120</v>
      </c>
      <c r="L9" s="17">
        <v>125</v>
      </c>
      <c r="M9" s="16">
        <v>130</v>
      </c>
      <c r="N9" s="17">
        <v>85</v>
      </c>
      <c r="O9" s="16">
        <v>80</v>
      </c>
      <c r="P9" s="17">
        <v>145</v>
      </c>
      <c r="Q9" s="16">
        <v>145</v>
      </c>
      <c r="R9" s="17">
        <v>150</v>
      </c>
      <c r="S9" s="16">
        <v>150</v>
      </c>
      <c r="T9" s="17">
        <v>80</v>
      </c>
      <c r="U9" s="16">
        <v>90</v>
      </c>
      <c r="V9" s="17">
        <v>120</v>
      </c>
      <c r="W9" s="16">
        <v>125</v>
      </c>
      <c r="X9" s="17">
        <v>120</v>
      </c>
      <c r="Y9" s="15">
        <v>115</v>
      </c>
      <c r="Z9" s="36">
        <f>SUM(B9:Y9)/24</f>
        <v>117.29166666666667</v>
      </c>
      <c r="AA9" s="41"/>
    </row>
    <row r="10" spans="1:27" s="45" customFormat="1" ht="13.5" thickBot="1">
      <c r="A10" s="44" t="s">
        <v>28</v>
      </c>
      <c r="B10" s="18">
        <f>0.866*AA7*LN(1+B9/93)</f>
        <v>81.54112612840174</v>
      </c>
      <c r="C10" s="19">
        <f>0.866*AA7*LN(1+C9/93)</f>
        <v>68.71284918862851</v>
      </c>
      <c r="D10" s="20">
        <f>0.866*AA7*LN(1+D9/85)</f>
        <v>80.05101865039099</v>
      </c>
      <c r="E10" s="20">
        <f>0.866*AA7*LN(1+E9/85)</f>
        <v>70.7166764217076</v>
      </c>
      <c r="F10" s="20">
        <f>0.866*AA7*LN(1+F9/71)</f>
        <v>101.16858439135432</v>
      </c>
      <c r="G10" s="20">
        <f>0.866*AA7*LN(1+G9/71)</f>
        <v>77.22756837589365</v>
      </c>
      <c r="H10" s="20">
        <f>0.866*AA7*LN(1+H9/84)</f>
        <v>76.1121708848059</v>
      </c>
      <c r="I10" s="20">
        <f>0.866*AA7*LN(1+I9/84)</f>
        <v>73.73788456055077</v>
      </c>
      <c r="J10" s="20">
        <f>0.866*AA7*LN(1+J9/97)</f>
        <v>73.21559708212139</v>
      </c>
      <c r="K10" s="20">
        <f>0.866*AA7*LN(1+K9/97)</f>
        <v>73.21559708212139</v>
      </c>
      <c r="L10" s="20">
        <f>0.866*AA7*LN(1+L9/97)</f>
        <v>75.28698505833376</v>
      </c>
      <c r="M10" s="20">
        <f>0.866*AA7*LN(1+M9/97)</f>
        <v>77.31223581427132</v>
      </c>
      <c r="N10" s="20">
        <f>0.866*AA7*LN(1+N9/78)</f>
        <v>67.0191721484743</v>
      </c>
      <c r="O10" s="20">
        <f>0.866*AA7*LN(1+O9/78)</f>
        <v>64.1862327422575</v>
      </c>
      <c r="P10" s="20">
        <f>0.866*AA7*LN(1+P9/62)</f>
        <v>109.62379023946983</v>
      </c>
      <c r="Q10" s="20">
        <f>0.866*AA7*LN(1+Q9/62)</f>
        <v>109.62379023946983</v>
      </c>
      <c r="R10" s="20">
        <f>0.866*AA7*LN(1+R9/78)</f>
        <v>97.53486442994273</v>
      </c>
      <c r="S10" s="20">
        <f>0.866*AA7*LN(1+S9/78)</f>
        <v>97.53486442994273</v>
      </c>
      <c r="T10" s="20">
        <f>0.866*AA7*LN(1+T9/72)</f>
        <v>67.944205558422</v>
      </c>
      <c r="U10" s="20">
        <f>0.866*AA7*LN(1+U9/72)</f>
        <v>73.73788456055077</v>
      </c>
      <c r="V10" s="20">
        <f>0.866*AA7*LN(1+V9/62)</f>
        <v>97.91999842374283</v>
      </c>
      <c r="W10" s="20">
        <f>0.866*AA7*LN(1+W9/62)</f>
        <v>100.38437689843738</v>
      </c>
      <c r="X10" s="20">
        <f>0.866*AA7*LN(1+X9/68)</f>
        <v>92.46983204846389</v>
      </c>
      <c r="Y10" s="20">
        <f>0.866*AA7*LN(1+Y9/68)</f>
        <v>90.01874024620702</v>
      </c>
      <c r="Z10" s="37">
        <f>0.866*AA7*LN(1+Z9/80)</f>
        <v>82.07855923660809</v>
      </c>
      <c r="AA10" s="42">
        <f>0.133*AA7</f>
        <v>13.965</v>
      </c>
    </row>
    <row r="11" spans="1:26" ht="12.75">
      <c r="A11" s="7"/>
      <c r="B11" s="11">
        <f>$Z$10</f>
        <v>82.07855923660809</v>
      </c>
      <c r="C11" s="12">
        <f aca="true" t="shared" si="0" ref="C11:Y11">$Z$10</f>
        <v>82.07855923660809</v>
      </c>
      <c r="D11" s="13">
        <f t="shared" si="0"/>
        <v>82.07855923660809</v>
      </c>
      <c r="E11" s="12">
        <f t="shared" si="0"/>
        <v>82.07855923660809</v>
      </c>
      <c r="F11" s="13">
        <f t="shared" si="0"/>
        <v>82.07855923660809</v>
      </c>
      <c r="G11" s="12">
        <f t="shared" si="0"/>
        <v>82.07855923660809</v>
      </c>
      <c r="H11" s="13">
        <f t="shared" si="0"/>
        <v>82.07855923660809</v>
      </c>
      <c r="I11" s="12">
        <f t="shared" si="0"/>
        <v>82.07855923660809</v>
      </c>
      <c r="J11" s="13">
        <f t="shared" si="0"/>
        <v>82.07855923660809</v>
      </c>
      <c r="K11" s="12">
        <f t="shared" si="0"/>
        <v>82.07855923660809</v>
      </c>
      <c r="L11" s="13">
        <f t="shared" si="0"/>
        <v>82.07855923660809</v>
      </c>
      <c r="M11" s="12">
        <f t="shared" si="0"/>
        <v>82.07855923660809</v>
      </c>
      <c r="N11" s="13">
        <f t="shared" si="0"/>
        <v>82.07855923660809</v>
      </c>
      <c r="O11" s="12">
        <f t="shared" si="0"/>
        <v>82.07855923660809</v>
      </c>
      <c r="P11" s="13">
        <f t="shared" si="0"/>
        <v>82.07855923660809</v>
      </c>
      <c r="Q11" s="12">
        <f t="shared" si="0"/>
        <v>82.07855923660809</v>
      </c>
      <c r="R11" s="13">
        <f>$Z$10</f>
        <v>82.07855923660809</v>
      </c>
      <c r="S11" s="12">
        <f t="shared" si="0"/>
        <v>82.07855923660809</v>
      </c>
      <c r="T11" s="13">
        <f t="shared" si="0"/>
        <v>82.07855923660809</v>
      </c>
      <c r="U11" s="12">
        <f t="shared" si="0"/>
        <v>82.07855923660809</v>
      </c>
      <c r="V11" s="13">
        <f t="shared" si="0"/>
        <v>82.07855923660809</v>
      </c>
      <c r="W11" s="12">
        <f t="shared" si="0"/>
        <v>82.07855923660809</v>
      </c>
      <c r="X11" s="13">
        <f t="shared" si="0"/>
        <v>82.07855923660809</v>
      </c>
      <c r="Y11" s="12">
        <f t="shared" si="0"/>
        <v>82.07855923660809</v>
      </c>
      <c r="Z11" s="14"/>
    </row>
    <row r="12" spans="1:26" ht="12.75">
      <c r="A12" s="7"/>
      <c r="B12" s="9">
        <f>B11+$AA10/2</f>
        <v>89.06105923660809</v>
      </c>
      <c r="C12" s="9">
        <f aca="true" t="shared" si="1" ref="C12:Y12">C11+$AA10/2</f>
        <v>89.06105923660809</v>
      </c>
      <c r="D12" s="9">
        <f t="shared" si="1"/>
        <v>89.06105923660809</v>
      </c>
      <c r="E12" s="9">
        <f t="shared" si="1"/>
        <v>89.06105923660809</v>
      </c>
      <c r="F12" s="9">
        <f t="shared" si="1"/>
        <v>89.06105923660809</v>
      </c>
      <c r="G12" s="9">
        <f t="shared" si="1"/>
        <v>89.06105923660809</v>
      </c>
      <c r="H12" s="9">
        <f t="shared" si="1"/>
        <v>89.06105923660809</v>
      </c>
      <c r="I12" s="9">
        <f t="shared" si="1"/>
        <v>89.06105923660809</v>
      </c>
      <c r="J12" s="9">
        <f t="shared" si="1"/>
        <v>89.06105923660809</v>
      </c>
      <c r="K12" s="9">
        <f t="shared" si="1"/>
        <v>89.06105923660809</v>
      </c>
      <c r="L12" s="9">
        <f t="shared" si="1"/>
        <v>89.06105923660809</v>
      </c>
      <c r="M12" s="9">
        <f t="shared" si="1"/>
        <v>89.06105923660809</v>
      </c>
      <c r="N12" s="9">
        <f t="shared" si="1"/>
        <v>89.06105923660809</v>
      </c>
      <c r="O12" s="9">
        <f t="shared" si="1"/>
        <v>89.06105923660809</v>
      </c>
      <c r="P12" s="9">
        <f t="shared" si="1"/>
        <v>89.06105923660809</v>
      </c>
      <c r="Q12" s="9">
        <f t="shared" si="1"/>
        <v>89.06105923660809</v>
      </c>
      <c r="R12" s="9">
        <f t="shared" si="1"/>
        <v>89.06105923660809</v>
      </c>
      <c r="S12" s="9">
        <f t="shared" si="1"/>
        <v>89.06105923660809</v>
      </c>
      <c r="T12" s="9">
        <f t="shared" si="1"/>
        <v>89.06105923660809</v>
      </c>
      <c r="U12" s="9">
        <f t="shared" si="1"/>
        <v>89.06105923660809</v>
      </c>
      <c r="V12" s="9">
        <f t="shared" si="1"/>
        <v>89.06105923660809</v>
      </c>
      <c r="W12" s="9">
        <f t="shared" si="1"/>
        <v>89.06105923660809</v>
      </c>
      <c r="X12" s="9">
        <f t="shared" si="1"/>
        <v>89.06105923660809</v>
      </c>
      <c r="Y12" s="10">
        <f t="shared" si="1"/>
        <v>89.06105923660809</v>
      </c>
      <c r="Z12" s="14"/>
    </row>
    <row r="13" spans="1:26" ht="12.75">
      <c r="A13" s="7"/>
      <c r="B13" s="9">
        <f>B11-$AA10/2</f>
        <v>75.09605923660808</v>
      </c>
      <c r="C13" s="9">
        <f aca="true" t="shared" si="2" ref="C13:Y13">C11-$AA10/2</f>
        <v>75.09605923660808</v>
      </c>
      <c r="D13" s="9">
        <f t="shared" si="2"/>
        <v>75.09605923660808</v>
      </c>
      <c r="E13" s="9">
        <f t="shared" si="2"/>
        <v>75.09605923660808</v>
      </c>
      <c r="F13" s="9">
        <f t="shared" si="2"/>
        <v>75.09605923660808</v>
      </c>
      <c r="G13" s="9">
        <f t="shared" si="2"/>
        <v>75.09605923660808</v>
      </c>
      <c r="H13" s="9">
        <f t="shared" si="2"/>
        <v>75.09605923660808</v>
      </c>
      <c r="I13" s="9">
        <f t="shared" si="2"/>
        <v>75.09605923660808</v>
      </c>
      <c r="J13" s="9">
        <f t="shared" si="2"/>
        <v>75.09605923660808</v>
      </c>
      <c r="K13" s="9">
        <f t="shared" si="2"/>
        <v>75.09605923660808</v>
      </c>
      <c r="L13" s="9">
        <f t="shared" si="2"/>
        <v>75.09605923660808</v>
      </c>
      <c r="M13" s="9">
        <f t="shared" si="2"/>
        <v>75.09605923660808</v>
      </c>
      <c r="N13" s="9">
        <f t="shared" si="2"/>
        <v>75.09605923660808</v>
      </c>
      <c r="O13" s="9">
        <f t="shared" si="2"/>
        <v>75.09605923660808</v>
      </c>
      <c r="P13" s="9">
        <f t="shared" si="2"/>
        <v>75.09605923660808</v>
      </c>
      <c r="Q13" s="9">
        <f t="shared" si="2"/>
        <v>75.09605923660808</v>
      </c>
      <c r="R13" s="9">
        <f t="shared" si="2"/>
        <v>75.09605923660808</v>
      </c>
      <c r="S13" s="9">
        <f t="shared" si="2"/>
        <v>75.09605923660808</v>
      </c>
      <c r="T13" s="9">
        <f t="shared" si="2"/>
        <v>75.09605923660808</v>
      </c>
      <c r="U13" s="9">
        <f t="shared" si="2"/>
        <v>75.09605923660808</v>
      </c>
      <c r="V13" s="9">
        <f t="shared" si="2"/>
        <v>75.09605923660808</v>
      </c>
      <c r="W13" s="9">
        <f t="shared" si="2"/>
        <v>75.09605923660808</v>
      </c>
      <c r="X13" s="9">
        <f t="shared" si="2"/>
        <v>75.09605923660808</v>
      </c>
      <c r="Y13" s="10">
        <f t="shared" si="2"/>
        <v>75.09605923660808</v>
      </c>
      <c r="Z13" s="14"/>
    </row>
    <row r="14" spans="2:25" ht="12.75">
      <c r="B14" s="4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6"/>
      <c r="V14" s="5"/>
      <c r="W14" s="6"/>
      <c r="X14" s="5"/>
      <c r="Y14" s="6"/>
    </row>
    <row r="15" spans="2:25" ht="12.75">
      <c r="B15" s="4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/>
      <c r="P15" s="5"/>
      <c r="Q15" s="6"/>
      <c r="R15" s="5"/>
      <c r="S15" s="6"/>
      <c r="T15" s="5"/>
      <c r="U15" s="6"/>
      <c r="V15" s="5"/>
      <c r="W15" s="6"/>
      <c r="X15" s="5"/>
      <c r="Y15" s="6"/>
    </row>
    <row r="16" spans="2:25" ht="12.75">
      <c r="B16" s="4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6"/>
      <c r="X16" s="5"/>
      <c r="Y16" s="6"/>
    </row>
    <row r="17" spans="2:25" ht="12.75">
      <c r="B17" s="4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5"/>
      <c r="W17" s="6"/>
      <c r="X17" s="5"/>
      <c r="Y17" s="6"/>
    </row>
    <row r="18" spans="2:25" ht="12.75">
      <c r="B18" s="4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  <c r="V18" s="5"/>
      <c r="W18" s="6"/>
      <c r="X18" s="5"/>
      <c r="Y18" s="6"/>
    </row>
    <row r="19" spans="2:25" ht="12.75">
      <c r="B19" s="4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</row>
    <row r="20" spans="2:25" ht="12.75">
      <c r="B20" s="4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6"/>
      <c r="X20" s="5"/>
      <c r="Y20" s="6"/>
    </row>
    <row r="21" spans="2:25" ht="12.75">
      <c r="B21" s="4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  <c r="O21" s="6"/>
      <c r="P21" s="5"/>
      <c r="Q21" s="6"/>
      <c r="R21" s="5"/>
      <c r="S21" s="6"/>
      <c r="T21" s="5"/>
      <c r="U21" s="6"/>
      <c r="V21" s="5"/>
      <c r="W21" s="6"/>
      <c r="X21" s="5"/>
      <c r="Y21" s="6"/>
    </row>
    <row r="22" spans="2:25" ht="12.75">
      <c r="B22" s="4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6"/>
      <c r="X22" s="5"/>
      <c r="Y22" s="6"/>
    </row>
    <row r="23" spans="2:25" ht="12.75">
      <c r="B23" s="4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5"/>
      <c r="W23" s="6"/>
      <c r="X23" s="5"/>
      <c r="Y23" s="6"/>
    </row>
    <row r="24" spans="2:25" ht="12.75">
      <c r="B24" s="4"/>
      <c r="C24" s="6"/>
      <c r="D24" s="5"/>
      <c r="E24" s="6"/>
      <c r="F24" s="5"/>
      <c r="G24" s="6"/>
      <c r="H24" s="5"/>
      <c r="I24" s="6"/>
      <c r="J24" s="5"/>
      <c r="K24" s="6"/>
      <c r="L24" s="5"/>
      <c r="M24" s="6"/>
      <c r="N24" s="5"/>
      <c r="O24" s="6"/>
      <c r="P24" s="5"/>
      <c r="Q24" s="6"/>
      <c r="R24" s="5"/>
      <c r="S24" s="6"/>
      <c r="T24" s="5"/>
      <c r="U24" s="6"/>
      <c r="V24" s="5"/>
      <c r="W24" s="6"/>
      <c r="X24" s="5"/>
      <c r="Y24" s="6"/>
    </row>
    <row r="25" spans="2:25" ht="12.75">
      <c r="B25" s="4"/>
      <c r="C25" s="6"/>
      <c r="D25" s="5"/>
      <c r="E25" s="6"/>
      <c r="F25" s="5"/>
      <c r="G25" s="6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6"/>
      <c r="X25" s="5"/>
      <c r="Y25" s="6"/>
    </row>
    <row r="26" spans="2:25" ht="12.75">
      <c r="B26" s="4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</row>
    <row r="27" spans="2:25" ht="12.75">
      <c r="B27" s="4"/>
      <c r="C27" s="6"/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5"/>
      <c r="S27" s="6"/>
      <c r="T27" s="5"/>
      <c r="U27" s="6"/>
      <c r="V27" s="5"/>
      <c r="W27" s="6"/>
      <c r="X27" s="5"/>
      <c r="Y27" s="6"/>
    </row>
    <row r="28" spans="2:25" ht="12.75">
      <c r="B28" s="4"/>
      <c r="C28" s="6"/>
      <c r="D28" s="5"/>
      <c r="E28" s="6"/>
      <c r="F28" s="5"/>
      <c r="G28" s="6"/>
      <c r="H28" s="5"/>
      <c r="I28" s="6"/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6"/>
      <c r="V28" s="5"/>
      <c r="W28" s="6"/>
      <c r="X28" s="5"/>
      <c r="Y28" s="6"/>
    </row>
    <row r="29" spans="2:25" ht="12.75">
      <c r="B29" s="4"/>
      <c r="C29" s="6"/>
      <c r="D29" s="5"/>
      <c r="E29" s="6"/>
      <c r="F29" s="5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5"/>
      <c r="W29" s="6"/>
      <c r="X29" s="5"/>
      <c r="Y29" s="6"/>
    </row>
    <row r="30" spans="2:25" ht="12.75">
      <c r="B30" s="4"/>
      <c r="C30" s="6"/>
      <c r="D30" s="5"/>
      <c r="E30" s="6"/>
      <c r="F30" s="5"/>
      <c r="G30" s="6"/>
      <c r="H30" s="5"/>
      <c r="I30" s="6"/>
      <c r="J30" s="5"/>
      <c r="K30" s="6"/>
      <c r="L30" s="5"/>
      <c r="M30" s="6"/>
      <c r="N30" s="5"/>
      <c r="O30" s="6"/>
      <c r="P30" s="5"/>
      <c r="Q30" s="6"/>
      <c r="R30" s="5"/>
      <c r="S30" s="6"/>
      <c r="T30" s="5"/>
      <c r="U30" s="6"/>
      <c r="V30" s="5"/>
      <c r="W30" s="6"/>
      <c r="X30" s="5"/>
      <c r="Y30" s="6"/>
    </row>
    <row r="31" spans="2:25" ht="12.75">
      <c r="B31" s="4"/>
      <c r="C31" s="6"/>
      <c r="D31" s="5"/>
      <c r="E31" s="6"/>
      <c r="F31" s="5"/>
      <c r="G31" s="6"/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6"/>
      <c r="T31" s="5"/>
      <c r="U31" s="6"/>
      <c r="V31" s="5"/>
      <c r="W31" s="6"/>
      <c r="X31" s="5"/>
      <c r="Y31" s="6"/>
    </row>
    <row r="32" spans="2:25" ht="12.75">
      <c r="B32" s="4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/>
      <c r="U32" s="6"/>
      <c r="V32" s="5"/>
      <c r="W32" s="6"/>
      <c r="X32" s="5"/>
      <c r="Y32" s="6"/>
    </row>
    <row r="33" spans="2:25" ht="12.75">
      <c r="B33" s="4"/>
      <c r="C33" s="6"/>
      <c r="D33" s="5"/>
      <c r="E33" s="6"/>
      <c r="F33" s="5"/>
      <c r="G33" s="6"/>
      <c r="H33" s="5"/>
      <c r="I33" s="6"/>
      <c r="J33" s="5"/>
      <c r="K33" s="6"/>
      <c r="L33" s="5"/>
      <c r="M33" s="6"/>
      <c r="N33" s="5"/>
      <c r="O33" s="6"/>
      <c r="P33" s="5"/>
      <c r="Q33" s="6"/>
      <c r="R33" s="5"/>
      <c r="S33" s="6"/>
      <c r="T33" s="5"/>
      <c r="U33" s="6"/>
      <c r="V33" s="5"/>
      <c r="W33" s="6"/>
      <c r="X33" s="5"/>
      <c r="Y33" s="6"/>
    </row>
    <row r="34" spans="2:25" ht="12.75">
      <c r="B34" s="4"/>
      <c r="C34" s="6"/>
      <c r="D34" s="5"/>
      <c r="E34" s="6"/>
      <c r="F34" s="5"/>
      <c r="G34" s="6"/>
      <c r="H34" s="5"/>
      <c r="I34" s="6"/>
      <c r="J34" s="5"/>
      <c r="K34" s="6"/>
      <c r="L34" s="5"/>
      <c r="M34" s="6"/>
      <c r="N34" s="5"/>
      <c r="O34" s="6"/>
      <c r="P34" s="5"/>
      <c r="Q34" s="6"/>
      <c r="R34" s="5"/>
      <c r="S34" s="6"/>
      <c r="T34" s="5"/>
      <c r="U34" s="6"/>
      <c r="V34" s="5"/>
      <c r="W34" s="6"/>
      <c r="X34" s="5"/>
      <c r="Y34" s="6"/>
    </row>
    <row r="35" spans="2:25" ht="12.75">
      <c r="B35" s="4"/>
      <c r="C35" s="6"/>
      <c r="D35" s="5"/>
      <c r="E35" s="6"/>
      <c r="F35" s="5"/>
      <c r="G35" s="6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5"/>
      <c r="Y35" s="6"/>
    </row>
    <row r="40" ht="12.75">
      <c r="B40" t="s">
        <v>39</v>
      </c>
    </row>
    <row r="41" ht="12.75">
      <c r="B41" t="s">
        <v>33</v>
      </c>
    </row>
    <row r="42" ht="12.75">
      <c r="B42" t="s">
        <v>30</v>
      </c>
    </row>
    <row r="43" ht="12.75">
      <c r="B43" t="s">
        <v>31</v>
      </c>
    </row>
    <row r="44" ht="12.75">
      <c r="B44" t="s">
        <v>40</v>
      </c>
    </row>
    <row r="45" spans="2:14" ht="15.75" customHeight="1">
      <c r="B45" t="s">
        <v>32</v>
      </c>
      <c r="I45" s="21"/>
      <c r="J45" s="21"/>
      <c r="K45" s="21"/>
      <c r="L45" s="21"/>
      <c r="M45" s="21"/>
      <c r="N45" s="21"/>
    </row>
    <row r="46" spans="2:18" ht="12.75">
      <c r="B46" t="s">
        <v>43</v>
      </c>
      <c r="R46" t="s">
        <v>44</v>
      </c>
    </row>
    <row r="47" spans="2:15" ht="12.75">
      <c r="B47" t="s">
        <v>41</v>
      </c>
      <c r="H47" s="43" t="s">
        <v>29</v>
      </c>
      <c r="O47" t="s">
        <v>42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 password="CAFC" sheet="1" objects="1" scenarios="1"/>
  <conditionalFormatting sqref="B10">
    <cfRule type="expression" priority="1" dxfId="0" stopIfTrue="1">
      <formula>IF(B10&gt;$Z$10+$AA$10/2,TRUE)</formula>
    </cfRule>
    <cfRule type="expression" priority="2" dxfId="1" stopIfTrue="1">
      <formula>IF(B10&lt;$Z$10-$AA$10/2,TRUE)</formula>
    </cfRule>
  </conditionalFormatting>
  <conditionalFormatting sqref="C10">
    <cfRule type="expression" priority="3" dxfId="0" stopIfTrue="1">
      <formula>IF(C10&gt;$Z$10+$AA$10/2,TRUE)</formula>
    </cfRule>
    <cfRule type="expression" priority="4" dxfId="1" stopIfTrue="1">
      <formula>IF(C10&lt;$Z$10-$AA$10/2,TRUE)</formula>
    </cfRule>
  </conditionalFormatting>
  <conditionalFormatting sqref="D10:Y10">
    <cfRule type="expression" priority="5" dxfId="2" stopIfTrue="1">
      <formula>IF(D10&gt;$Z$10+$AA$10/2,TRUE)</formula>
    </cfRule>
    <cfRule type="expression" priority="6" dxfId="1" stopIfTrue="1">
      <formula>IF(D10&lt;$Z$10-$AA$10/2,TRUE)</formula>
    </cfRule>
  </conditionalFormatting>
  <printOptions/>
  <pageMargins left="0.5" right="0.41" top="0.34" bottom="0.26" header="0.28" footer="0.2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2012-03-18T15:22:40Z</cp:lastPrinted>
  <dcterms:created xsi:type="dcterms:W3CDTF">2012-01-02T16:39:05Z</dcterms:created>
  <dcterms:modified xsi:type="dcterms:W3CDTF">2012-03-26T16:16:59Z</dcterms:modified>
  <cp:category/>
  <cp:version/>
  <cp:contentType/>
  <cp:contentStatus/>
</cp:coreProperties>
</file>